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350" tabRatio="724" activeTab="2"/>
  </bookViews>
  <sheets>
    <sheet name="GELİR" sheetId="1" r:id="rId1"/>
    <sheet name="GİDER" sheetId="2" r:id="rId2"/>
    <sheet name="İŞL.HES.ÖZETİ" sheetId="3" r:id="rId3"/>
  </sheets>
  <definedNames/>
  <calcPr fullCalcOnLoad="1"/>
</workbook>
</file>

<file path=xl/sharedStrings.xml><?xml version="1.0" encoding="utf-8"?>
<sst xmlns="http://schemas.openxmlformats.org/spreadsheetml/2006/main" count="93" uniqueCount="75">
  <si>
    <t>AÇIKLAMA</t>
  </si>
  <si>
    <t>TUTAR</t>
  </si>
  <si>
    <t>NO</t>
  </si>
  <si>
    <t>GİDERLER</t>
  </si>
  <si>
    <t>Kurumu      :</t>
  </si>
  <si>
    <t>Sosyal Tesisin Adı:</t>
  </si>
  <si>
    <t>KRŞ</t>
  </si>
  <si>
    <t>GELİRLER</t>
  </si>
  <si>
    <t>02.Mal ve Hizmet Alım Giderleri</t>
  </si>
  <si>
    <t>01.Mal ve Hizmet Satış Gelirleri</t>
  </si>
  <si>
    <t>03.Sermaye Giderleri</t>
  </si>
  <si>
    <t>02.Diğer Gelirler</t>
  </si>
  <si>
    <t>04.Diğer Giderler</t>
  </si>
  <si>
    <t>Ara Toplam</t>
  </si>
  <si>
    <t xml:space="preserve">Kasa </t>
  </si>
  <si>
    <t>Banka</t>
  </si>
  <si>
    <t>Genel Toplam</t>
  </si>
  <si>
    <t>S.NO</t>
  </si>
  <si>
    <t>Önceki Aydan Devir</t>
  </si>
  <si>
    <t>T.C.MEB</t>
  </si>
  <si>
    <t>TL</t>
  </si>
  <si>
    <t>X</t>
  </si>
  <si>
    <t>GELECEK    AYA DEVİR  BAKİYELER</t>
  </si>
  <si>
    <t>Alacaklar</t>
  </si>
  <si>
    <t>BORÇ</t>
  </si>
  <si>
    <t>BAKİYE</t>
  </si>
  <si>
    <t>B/A</t>
  </si>
  <si>
    <t>ALACAK</t>
  </si>
  <si>
    <t>Nakli Yekün:</t>
  </si>
  <si>
    <t>Nakli Yekün Hariç :</t>
  </si>
  <si>
    <t>Genel Toplam :</t>
  </si>
  <si>
    <t>T.C.MEB BEYTEPE ORTAOKULU MÜDÜRLÜĞÜ</t>
  </si>
  <si>
    <t xml:space="preserve">Önceki Dönem  Devreden Borçlarlar
</t>
  </si>
  <si>
    <t>.</t>
  </si>
  <si>
    <t>AİLE BİRLİĞİ GELİRLERİ      -      İŞLETME DEFTERİ</t>
  </si>
  <si>
    <t>AİLE BİRLİĞİ GİDERLERİ      -      İŞLETME DEFTERİ</t>
  </si>
  <si>
    <t>AİLE BİRLİĞİ</t>
  </si>
  <si>
    <t xml:space="preserve">Gelecek Aya Devreden Borçlarlar
</t>
  </si>
  <si>
    <r>
      <t>Alacaklar</t>
    </r>
    <r>
      <rPr>
        <sz val="8"/>
        <rFont val="Arial"/>
        <family val="2"/>
      </rPr>
      <t xml:space="preserve">
</t>
    </r>
  </si>
  <si>
    <t>01.01.2024 - 29.02.2024</t>
  </si>
  <si>
    <t>VADESİZ HESAP</t>
  </si>
  <si>
    <t>VADELİ HESAP</t>
  </si>
  <si>
    <t>07/02/2024-HLKBNK-5F SINIF AİDATI</t>
  </si>
  <si>
    <t>09/02/2024-HLKBNK-ELİF ÇEMEN</t>
  </si>
  <si>
    <t>15/02/2024-HLKBNK-ÇINAR TRANSFER BAĞIŞ</t>
  </si>
  <si>
    <t>15/02/2024-HLKBNK-SERKAN VURAL</t>
  </si>
  <si>
    <t>19/02/2024-HLKBNK-HAKAN ÜNLÜ BAĞIŞ</t>
  </si>
  <si>
    <t>21/02/2024-HLKBNK-ARİFE TOPCU 7-C AİDAT</t>
  </si>
  <si>
    <t>23/02/2024-HLKBNK-ARİFE TOPÇU 7-C OKULİSTİK ÜCRETİ</t>
  </si>
  <si>
    <t>26/02/2024-HLKBNK-6-A AİDAT ÖDEME</t>
  </si>
  <si>
    <t>26/02/2024-HLKBNK-AYTÜL ATA AZİZOĞLU 5-D BAĞIŞ</t>
  </si>
  <si>
    <t>26/02/2024-HLKBNK-CENNET CAMUŞÇU 6-D BAĞIŞ</t>
  </si>
  <si>
    <t>27/02/2024-HLKBNK-8-F AİDAT ÖDEME</t>
  </si>
  <si>
    <t>27/02/2024-HLKBNK-6-E  BAĞIŞ</t>
  </si>
  <si>
    <t>27/02/2024-HLKBNK-5-E AİDAT ÖDEME</t>
  </si>
  <si>
    <t>27/02/2024-HLKBNK-KIYMET ERBAĞ 7-F AİDAT</t>
  </si>
  <si>
    <t>28/02/2024-HLKBNK-CAYİT KESİMAL</t>
  </si>
  <si>
    <t>29/02/2024-HLKBNK-KİRA ÖDEMESİ MENDİKA GIDA</t>
  </si>
  <si>
    <t>01/02/2024-EAF2024000000022-BORMAS ELEKTRONİK BÜRO SİST.LTD.ŞTİ 18/01/2024</t>
  </si>
  <si>
    <t>01/02/2024-EAF2024000000013-BORMAS ELEKTRONİK BÜRO SİST.LTD.ŞTİ. 15/01/2024</t>
  </si>
  <si>
    <t>01/02/2024-EAF2024000000014-BORMAS ELEKTRONİK BÜRO SİST.LTD.ŞTİ. 15/01/2024</t>
  </si>
  <si>
    <t>01/02/2024-KYK2024000000055-KAYA KURUMSAL GIDA LTD.ŞTİ. 26/01/2024</t>
  </si>
  <si>
    <t>01/02/2024-TAV2024000000009-FAVORİ KURUMSAL LTD.ŞTİ. 31/01/2024</t>
  </si>
  <si>
    <t>07/02/2024-024285-KIRIKKALE EMNİYET MÜD. POLİSEVİ</t>
  </si>
  <si>
    <t>07/02/2024-023005-KIRIKKALE EMNİYET MÜD. POLİSEVİ</t>
  </si>
  <si>
    <t>07/02/2024-GIB2024000000002-MUSTAFA ELİBOL ÖĞR.TAŞIMA 07/02/2024</t>
  </si>
  <si>
    <t>07/02/2024-GIB2024000000003-MUSTAFA ELİBOL ÖĞR.TAŞIMA 07/02/2024</t>
  </si>
  <si>
    <t>06/02/2024-DM02024001781079-D-MARKET ELEKT.TİC.A.Ş.</t>
  </si>
  <si>
    <t>01/02/2024-GIB2024000000014-A-SİMA LİKİT TİC.LTD.ŞTİ. 18/01/2024</t>
  </si>
  <si>
    <t>12/02/2024-KYK2024000000097-KAYA KURUMSAL GIDA LTD.ŞTİ.</t>
  </si>
  <si>
    <t>22/02/2024-FA0202300000116-ÜNALMIŞ KLİMA BEY.EŞYA LTD.ŞTİ.  21,09,2023</t>
  </si>
  <si>
    <t>20/02/2024-KYK2024202400000114-KAYA KURUMSAL GIDA LTD.ŞTİ.</t>
  </si>
  <si>
    <t>07/02/2024-FVK2024000000004-FAVORİ KURUMSAL TEM.GIDA LTD.ŞTİ.</t>
  </si>
  <si>
    <t>29/02/2024-EAF2024000000064-BORMAS ELEK.BÜRO SİS.LTD.ŞTİ.</t>
  </si>
  <si>
    <t>29/02/2024-FVK2024000000010-FAVORİ KURUMSAL YEM.GIDA LTD.ŞTİ.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</si>
</sst>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_-* #,##0\ _T_L_-;\-* #,##0\ _T_L_-;_-* &quot;-&quot;??\ _T_L_-;_-@_-"/>
    <numFmt numFmtId="189" formatCode="#,###"/>
    <numFmt numFmtId="190" formatCode="#,###.0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_-&quot;TL&quot;\ * #,##0_-;\-&quot;TL&quot;\ * #,##0_-;_-&quot;TL&quot;\ * &quot;-&quot;_-;_-@_-"/>
    <numFmt numFmtId="195" formatCode="_-&quot;TL&quot;\ * #,##0.00_-;\-&quot;TL&quot;\ * #,##0.00_-;_-&quot;TL&quot;\ * &quot;-&quot;??_-;_-@_-"/>
  </numFmts>
  <fonts count="50">
    <font>
      <sz val="10"/>
      <name val="Arial Tur"/>
      <family val="0"/>
    </font>
    <font>
      <b/>
      <sz val="12"/>
      <name val="Arial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2"/>
      <name val="Arial Tur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/>
    </xf>
    <xf numFmtId="0" fontId="10" fillId="0" borderId="19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2" fontId="9" fillId="0" borderId="15" xfId="0" applyNumberFormat="1" applyFont="1" applyFill="1" applyBorder="1" applyAlignment="1">
      <alignment horizontal="left" vertical="center"/>
    </xf>
    <xf numFmtId="2" fontId="9" fillId="0" borderId="20" xfId="0" applyNumberFormat="1" applyFont="1" applyFill="1" applyBorder="1" applyAlignment="1">
      <alignment horizontal="left" vertical="center"/>
    </xf>
    <xf numFmtId="2" fontId="9" fillId="0" borderId="19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14" fontId="7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" fontId="13" fillId="33" borderId="22" xfId="0" applyNumberFormat="1" applyFont="1" applyFill="1" applyBorder="1" applyAlignment="1">
      <alignment horizontal="right" vertical="top" shrinkToFit="1"/>
    </xf>
    <xf numFmtId="0" fontId="14" fillId="34" borderId="23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left" vertical="top" wrapText="1"/>
    </xf>
    <xf numFmtId="0" fontId="13" fillId="33" borderId="22" xfId="0" applyFont="1" applyFill="1" applyBorder="1" applyAlignment="1">
      <alignment horizontal="center" vertical="top" wrapText="1"/>
    </xf>
    <xf numFmtId="4" fontId="14" fillId="33" borderId="22" xfId="0" applyNumberFormat="1" applyFont="1" applyFill="1" applyBorder="1" applyAlignment="1">
      <alignment horizontal="right" vertical="top"/>
    </xf>
    <xf numFmtId="4" fontId="14" fillId="33" borderId="22" xfId="0" applyNumberFormat="1" applyFont="1" applyFill="1" applyBorder="1" applyAlignment="1">
      <alignment horizontal="right" vertical="top" shrinkToFit="1"/>
    </xf>
    <xf numFmtId="0" fontId="14" fillId="33" borderId="22" xfId="0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0" fontId="9" fillId="0" borderId="15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4" fontId="0" fillId="0" borderId="17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0" fontId="13" fillId="33" borderId="24" xfId="0" applyFont="1" applyFill="1" applyBorder="1" applyAlignment="1">
      <alignment horizontal="left" vertical="top" wrapText="1"/>
    </xf>
    <xf numFmtId="4" fontId="14" fillId="33" borderId="24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0" fillId="0" borderId="15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4" fontId="0" fillId="0" borderId="17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0" fontId="9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center" vertical="center" textRotation="90" wrapText="1"/>
    </xf>
    <xf numFmtId="4" fontId="0" fillId="0" borderId="25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9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D1:I24"/>
  <sheetViews>
    <sheetView zoomScalePageLayoutView="0" workbookViewId="0" topLeftCell="C4">
      <selection activeCell="D23" sqref="D23"/>
    </sheetView>
  </sheetViews>
  <sheetFormatPr defaultColWidth="9.00390625" defaultRowHeight="12.75"/>
  <cols>
    <col min="1" max="1" width="0.12890625" style="0" hidden="1" customWidth="1"/>
    <col min="2" max="2" width="9.125" style="0" hidden="1" customWidth="1"/>
    <col min="3" max="3" width="2.00390625" style="0" customWidth="1"/>
    <col min="4" max="4" width="4.625" style="0" customWidth="1"/>
    <col min="5" max="5" width="48.375" style="0" customWidth="1"/>
    <col min="6" max="6" width="0.875" style="0" hidden="1" customWidth="1"/>
    <col min="7" max="7" width="12.75390625" style="0" bestFit="1" customWidth="1"/>
    <col min="8" max="8" width="10.125" style="0" customWidth="1"/>
    <col min="9" max="9" width="2.875" style="0" customWidth="1"/>
  </cols>
  <sheetData>
    <row r="1" spans="4:9" ht="15.75">
      <c r="D1" s="59" t="s">
        <v>31</v>
      </c>
      <c r="E1" s="59"/>
      <c r="F1" s="59"/>
      <c r="G1" s="60"/>
      <c r="H1" s="60"/>
      <c r="I1" s="60"/>
    </row>
    <row r="2" spans="4:9" ht="15" customHeight="1">
      <c r="D2" s="59" t="s">
        <v>39</v>
      </c>
      <c r="E2" s="59"/>
      <c r="F2" s="59"/>
      <c r="G2" s="60"/>
      <c r="H2" s="60"/>
      <c r="I2" s="60"/>
    </row>
    <row r="3" spans="4:9" ht="15" customHeight="1">
      <c r="D3" s="61" t="s">
        <v>34</v>
      </c>
      <c r="E3" s="60"/>
      <c r="F3" s="60"/>
      <c r="G3" s="60"/>
      <c r="H3" s="60"/>
      <c r="I3" s="60"/>
    </row>
    <row r="4" spans="4:7" s="3" customFormat="1" ht="10.5" customHeight="1">
      <c r="D4" s="4" t="s">
        <v>17</v>
      </c>
      <c r="E4" s="5" t="s">
        <v>0</v>
      </c>
      <c r="F4" s="6" t="s">
        <v>1</v>
      </c>
      <c r="G4" s="6" t="s">
        <v>7</v>
      </c>
    </row>
    <row r="5" spans="4:9" s="2" customFormat="1" ht="12.75" customHeight="1" thickBot="1">
      <c r="D5" s="43"/>
      <c r="E5" s="45" t="s">
        <v>0</v>
      </c>
      <c r="F5" s="45" t="s">
        <v>24</v>
      </c>
      <c r="G5" s="45" t="s">
        <v>27</v>
      </c>
      <c r="H5" s="45" t="s">
        <v>25</v>
      </c>
      <c r="I5" s="45" t="s">
        <v>26</v>
      </c>
    </row>
    <row r="6" spans="4:9" s="2" customFormat="1" ht="12.75" customHeight="1">
      <c r="D6" s="43"/>
      <c r="E6" s="46" t="s">
        <v>28</v>
      </c>
      <c r="F6" s="44"/>
      <c r="G6" s="44">
        <v>204912.5</v>
      </c>
      <c r="H6" s="44">
        <f aca="true" t="shared" si="0" ref="H6:H22">ABS(F6-G6+IF(I5="A",-IF(H5="BAKİYE",0,H5),IF(H5="BAKİYE",0,H5)))</f>
        <v>204912.5</v>
      </c>
      <c r="I6" s="47" t="str">
        <f aca="true" t="shared" si="1" ref="I6:I22">IF(F6-G6+IF(I5="A",-IF(H5="BAKİYE",0,H5),IF(H5="BAKİYE",0,H5))&gt;0.005,"B",IF(F6-G6+IF(I5="A",-IF(H5="BAKİYE",0,H5),IF(H5="BAKİYE",0,H5))&lt;-0.005,"A",""))</f>
        <v>A</v>
      </c>
    </row>
    <row r="7" spans="4:9" s="2" customFormat="1" ht="12.75" customHeight="1">
      <c r="D7" s="43">
        <v>1</v>
      </c>
      <c r="E7" s="46" t="s">
        <v>42</v>
      </c>
      <c r="F7" s="44"/>
      <c r="G7" s="44">
        <v>27200</v>
      </c>
      <c r="H7" s="44">
        <f t="shared" si="0"/>
        <v>232112.5</v>
      </c>
      <c r="I7" s="47" t="str">
        <f t="shared" si="1"/>
        <v>A</v>
      </c>
    </row>
    <row r="8" spans="4:9" ht="15">
      <c r="D8" s="43">
        <v>2</v>
      </c>
      <c r="E8" s="46" t="s">
        <v>43</v>
      </c>
      <c r="F8" s="44"/>
      <c r="G8" s="44">
        <v>500</v>
      </c>
      <c r="H8" s="44">
        <f t="shared" si="0"/>
        <v>232612.5</v>
      </c>
      <c r="I8" s="47" t="str">
        <f t="shared" si="1"/>
        <v>A</v>
      </c>
    </row>
    <row r="9" spans="4:9" ht="15">
      <c r="D9" s="43">
        <v>3</v>
      </c>
      <c r="E9" s="46" t="s">
        <v>44</v>
      </c>
      <c r="F9" s="44"/>
      <c r="G9" s="44">
        <v>37000</v>
      </c>
      <c r="H9" s="44">
        <f t="shared" si="0"/>
        <v>269612.5</v>
      </c>
      <c r="I9" s="47" t="str">
        <f t="shared" si="1"/>
        <v>A</v>
      </c>
    </row>
    <row r="10" spans="4:9" ht="15">
      <c r="D10" s="43">
        <v>4</v>
      </c>
      <c r="E10" s="46" t="s">
        <v>45</v>
      </c>
      <c r="F10" s="44"/>
      <c r="G10" s="44">
        <v>5000</v>
      </c>
      <c r="H10" s="44">
        <f t="shared" si="0"/>
        <v>274612.5</v>
      </c>
      <c r="I10" s="47" t="str">
        <f t="shared" si="1"/>
        <v>A</v>
      </c>
    </row>
    <row r="11" spans="4:9" ht="15">
      <c r="D11" s="43">
        <v>5</v>
      </c>
      <c r="E11" s="46" t="s">
        <v>46</v>
      </c>
      <c r="F11" s="44"/>
      <c r="G11" s="44">
        <v>28843.95</v>
      </c>
      <c r="H11" s="44">
        <f t="shared" si="0"/>
        <v>303456.45</v>
      </c>
      <c r="I11" s="47" t="str">
        <f t="shared" si="1"/>
        <v>A</v>
      </c>
    </row>
    <row r="12" spans="4:9" ht="15">
      <c r="D12" s="43">
        <v>6</v>
      </c>
      <c r="E12" s="46" t="s">
        <v>47</v>
      </c>
      <c r="F12" s="44"/>
      <c r="G12" s="44">
        <v>15000</v>
      </c>
      <c r="H12" s="44">
        <f t="shared" si="0"/>
        <v>318456.45</v>
      </c>
      <c r="I12" s="47" t="str">
        <f t="shared" si="1"/>
        <v>A</v>
      </c>
    </row>
    <row r="13" spans="4:9" ht="30">
      <c r="D13" s="43">
        <v>7</v>
      </c>
      <c r="E13" s="46" t="s">
        <v>48</v>
      </c>
      <c r="F13" s="44"/>
      <c r="G13" s="44">
        <v>240</v>
      </c>
      <c r="H13" s="44">
        <f t="shared" si="0"/>
        <v>318696.45</v>
      </c>
      <c r="I13" s="47" t="str">
        <f t="shared" si="1"/>
        <v>A</v>
      </c>
    </row>
    <row r="14" spans="4:9" ht="15">
      <c r="D14" s="43">
        <v>8</v>
      </c>
      <c r="E14" s="46" t="s">
        <v>49</v>
      </c>
      <c r="F14" s="44"/>
      <c r="G14" s="44">
        <v>15000</v>
      </c>
      <c r="H14" s="44">
        <f t="shared" si="0"/>
        <v>333696.45</v>
      </c>
      <c r="I14" s="47" t="str">
        <f t="shared" si="1"/>
        <v>A</v>
      </c>
    </row>
    <row r="15" spans="4:9" ht="15">
      <c r="D15" s="43">
        <v>9</v>
      </c>
      <c r="E15" s="46" t="s">
        <v>50</v>
      </c>
      <c r="F15" s="44"/>
      <c r="G15" s="44">
        <v>16000</v>
      </c>
      <c r="H15" s="44">
        <f t="shared" si="0"/>
        <v>349696.45</v>
      </c>
      <c r="I15" s="47" t="str">
        <f t="shared" si="1"/>
        <v>A</v>
      </c>
    </row>
    <row r="16" spans="4:9" ht="15">
      <c r="D16" s="43">
        <v>10</v>
      </c>
      <c r="E16" s="46" t="s">
        <v>51</v>
      </c>
      <c r="F16" s="44"/>
      <c r="G16" s="44">
        <v>17500</v>
      </c>
      <c r="H16" s="44">
        <f t="shared" si="0"/>
        <v>367196.45</v>
      </c>
      <c r="I16" s="47" t="str">
        <f t="shared" si="1"/>
        <v>A</v>
      </c>
    </row>
    <row r="17" spans="4:9" ht="15">
      <c r="D17" s="43">
        <v>11</v>
      </c>
      <c r="E17" s="46" t="s">
        <v>52</v>
      </c>
      <c r="F17" s="44"/>
      <c r="G17" s="44">
        <v>9000</v>
      </c>
      <c r="H17" s="44">
        <f t="shared" si="0"/>
        <v>376196.45</v>
      </c>
      <c r="I17" s="47" t="str">
        <f t="shared" si="1"/>
        <v>A</v>
      </c>
    </row>
    <row r="18" spans="4:9" ht="15">
      <c r="D18" s="43">
        <v>12</v>
      </c>
      <c r="E18" s="46" t="s">
        <v>53</v>
      </c>
      <c r="F18" s="44"/>
      <c r="G18" s="44">
        <v>14500</v>
      </c>
      <c r="H18" s="44">
        <f t="shared" si="0"/>
        <v>390696.45</v>
      </c>
      <c r="I18" s="47" t="str">
        <f t="shared" si="1"/>
        <v>A</v>
      </c>
    </row>
    <row r="19" spans="4:9" ht="15">
      <c r="D19" s="43">
        <v>13</v>
      </c>
      <c r="E19" s="46" t="s">
        <v>54</v>
      </c>
      <c r="F19" s="44"/>
      <c r="G19" s="44">
        <v>17500</v>
      </c>
      <c r="H19" s="44">
        <f t="shared" si="0"/>
        <v>408196.45</v>
      </c>
      <c r="I19" s="47" t="str">
        <f t="shared" si="1"/>
        <v>A</v>
      </c>
    </row>
    <row r="20" spans="4:9" ht="15">
      <c r="D20" s="43">
        <v>14</v>
      </c>
      <c r="E20" s="46" t="s">
        <v>55</v>
      </c>
      <c r="F20" s="44"/>
      <c r="G20" s="44">
        <v>11500</v>
      </c>
      <c r="H20" s="44">
        <f t="shared" si="0"/>
        <v>419696.45</v>
      </c>
      <c r="I20" s="47" t="str">
        <f t="shared" si="1"/>
        <v>A</v>
      </c>
    </row>
    <row r="21" spans="4:9" ht="15">
      <c r="D21" s="43">
        <v>15</v>
      </c>
      <c r="E21" s="46" t="s">
        <v>56</v>
      </c>
      <c r="F21" s="44"/>
      <c r="G21" s="44">
        <v>500</v>
      </c>
      <c r="H21" s="44">
        <f t="shared" si="0"/>
        <v>420196.45</v>
      </c>
      <c r="I21" s="47" t="str">
        <f t="shared" si="1"/>
        <v>A</v>
      </c>
    </row>
    <row r="22" spans="4:9" ht="15">
      <c r="D22" s="43">
        <v>16</v>
      </c>
      <c r="E22" s="46" t="s">
        <v>57</v>
      </c>
      <c r="F22" s="44"/>
      <c r="G22" s="44">
        <v>108640</v>
      </c>
      <c r="H22" s="44">
        <f t="shared" si="0"/>
        <v>528836.45</v>
      </c>
      <c r="I22" s="47" t="str">
        <f t="shared" si="1"/>
        <v>A</v>
      </c>
    </row>
    <row r="23" spans="4:9" ht="15">
      <c r="D23" s="43"/>
      <c r="E23" s="48" t="s">
        <v>29</v>
      </c>
      <c r="F23" s="49">
        <f>IF(E6="Nakli Yekün:",SUM(F7:F22),SUM(F6:F22))</f>
        <v>0</v>
      </c>
      <c r="G23" s="49">
        <f>IF(E6="Nakli Yekün:",SUM(G7:G22),SUM(G6:G22))</f>
        <v>323923.95</v>
      </c>
      <c r="H23" s="49">
        <f>ABS(F23-G23)</f>
        <v>323923.95</v>
      </c>
      <c r="I23" s="50" t="str">
        <f>IF(F23-G23&gt;0.005,"B",IF(F23-G23&lt;-0.005,"A",""))</f>
        <v>A</v>
      </c>
    </row>
    <row r="24" spans="4:9" ht="15">
      <c r="D24" s="43"/>
      <c r="E24" s="48" t="s">
        <v>30</v>
      </c>
      <c r="F24" s="49">
        <f>SUM(F6:F22)</f>
        <v>0</v>
      </c>
      <c r="G24" s="49">
        <f>SUM(G6:G22)</f>
        <v>528836.45</v>
      </c>
      <c r="H24" s="49">
        <f>ABS(F24-G24)</f>
        <v>528836.45</v>
      </c>
      <c r="I24" s="50" t="str">
        <f>IF(F24-G24&gt;0.005,"B",IF(F24-G24&lt;-0.005,"A",""))</f>
        <v>A</v>
      </c>
    </row>
  </sheetData>
  <sheetProtection/>
  <mergeCells count="3">
    <mergeCell ref="D1:I1"/>
    <mergeCell ref="D2:I2"/>
    <mergeCell ref="D3:I3"/>
  </mergeCells>
  <printOptions/>
  <pageMargins left="1" right="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D1:I24"/>
  <sheetViews>
    <sheetView zoomScalePageLayoutView="0" workbookViewId="0" topLeftCell="C1">
      <selection activeCell="E9" sqref="E9"/>
    </sheetView>
  </sheetViews>
  <sheetFormatPr defaultColWidth="9.00390625" defaultRowHeight="12.75"/>
  <cols>
    <col min="1" max="1" width="0.12890625" style="0" hidden="1" customWidth="1"/>
    <col min="2" max="2" width="9.125" style="0" hidden="1" customWidth="1"/>
    <col min="3" max="3" width="5.625" style="0" customWidth="1"/>
    <col min="4" max="4" width="4.625" style="3" customWidth="1"/>
    <col min="5" max="5" width="50.25390625" style="0" customWidth="1"/>
    <col min="6" max="6" width="10.375" style="0" bestFit="1" customWidth="1"/>
    <col min="7" max="7" width="0" style="0" hidden="1" customWidth="1"/>
    <col min="8" max="8" width="10.375" style="0" bestFit="1" customWidth="1"/>
    <col min="9" max="9" width="2.75390625" style="0" customWidth="1"/>
  </cols>
  <sheetData>
    <row r="1" spans="4:9" ht="15.75">
      <c r="D1" s="59" t="str">
        <f>GELİR!D1</f>
        <v>T.C.MEB BEYTEPE ORTAOKULU MÜDÜRLÜĞÜ</v>
      </c>
      <c r="E1" s="59"/>
      <c r="F1" s="59"/>
      <c r="G1" s="60"/>
      <c r="H1" s="60"/>
      <c r="I1" s="60"/>
    </row>
    <row r="2" spans="4:9" ht="15" customHeight="1">
      <c r="D2" s="59" t="str">
        <f>GELİR!D2</f>
        <v>01.01.2024 - 29.02.2024</v>
      </c>
      <c r="E2" s="59"/>
      <c r="F2" s="59"/>
      <c r="G2" s="60"/>
      <c r="H2" s="60"/>
      <c r="I2" s="60"/>
    </row>
    <row r="3" spans="4:9" ht="15.75" customHeight="1">
      <c r="D3" s="61" t="s">
        <v>35</v>
      </c>
      <c r="E3" s="60"/>
      <c r="F3" s="60"/>
      <c r="G3" s="60"/>
      <c r="H3" s="60"/>
      <c r="I3" s="60"/>
    </row>
    <row r="4" spans="4:9" s="3" customFormat="1" ht="12.75" customHeight="1">
      <c r="D4" s="9" t="s">
        <v>2</v>
      </c>
      <c r="E4" s="7" t="s">
        <v>0</v>
      </c>
      <c r="F4" s="8" t="s">
        <v>3</v>
      </c>
      <c r="G4" s="40"/>
      <c r="H4" s="41"/>
      <c r="I4" s="41"/>
    </row>
    <row r="5" spans="4:9" s="3" customFormat="1" ht="12.75" customHeight="1" thickBot="1">
      <c r="D5" s="38"/>
      <c r="E5" s="45" t="s">
        <v>0</v>
      </c>
      <c r="F5" s="45" t="s">
        <v>24</v>
      </c>
      <c r="G5" s="45" t="s">
        <v>27</v>
      </c>
      <c r="H5" s="45" t="s">
        <v>25</v>
      </c>
      <c r="I5" s="45" t="s">
        <v>26</v>
      </c>
    </row>
    <row r="6" spans="4:9" s="3" customFormat="1" ht="12.75" customHeight="1">
      <c r="D6" s="42">
        <v>1</v>
      </c>
      <c r="E6" s="57" t="s">
        <v>59</v>
      </c>
      <c r="F6" s="44">
        <v>7500</v>
      </c>
      <c r="G6" s="44"/>
      <c r="H6" s="44">
        <f aca="true" t="shared" si="0" ref="H6:H22">ABS(F6-G6+IF(I5="A",-IF(H5="BAKİYE",0,H5),IF(H5="BAKİYE",0,H5)))</f>
        <v>7500</v>
      </c>
      <c r="I6" s="47" t="str">
        <f aca="true" t="shared" si="1" ref="I6:I22">IF(F6-G6+IF(I5="A",-IF(H5="BAKİYE",0,H5),IF(H5="BAKİYE",0,H5))&gt;0.005,"B",IF(F6-G6+IF(I5="A",-IF(H5="BAKİYE",0,H5),IF(H5="BAKİYE",0,H5))&lt;-0.005,"A",""))</f>
        <v>B</v>
      </c>
    </row>
    <row r="7" spans="4:9" s="3" customFormat="1" ht="12.75" customHeight="1">
      <c r="D7" s="42">
        <v>2</v>
      </c>
      <c r="E7" s="57" t="s">
        <v>60</v>
      </c>
      <c r="F7" s="44">
        <v>8900</v>
      </c>
      <c r="G7" s="44"/>
      <c r="H7" s="44">
        <f t="shared" si="0"/>
        <v>16400</v>
      </c>
      <c r="I7" s="47" t="str">
        <f t="shared" si="1"/>
        <v>B</v>
      </c>
    </row>
    <row r="8" spans="4:9" ht="30">
      <c r="D8" s="42">
        <v>3</v>
      </c>
      <c r="E8" s="57" t="s">
        <v>58</v>
      </c>
      <c r="F8" s="44">
        <v>770</v>
      </c>
      <c r="G8" s="44"/>
      <c r="H8" s="44">
        <f t="shared" si="0"/>
        <v>17170</v>
      </c>
      <c r="I8" s="47" t="str">
        <f t="shared" si="1"/>
        <v>B</v>
      </c>
    </row>
    <row r="9" spans="4:9" ht="30">
      <c r="D9" s="42">
        <v>4</v>
      </c>
      <c r="E9" s="57" t="s">
        <v>68</v>
      </c>
      <c r="F9" s="44">
        <v>4800</v>
      </c>
      <c r="G9" s="44"/>
      <c r="H9" s="44">
        <f t="shared" si="0"/>
        <v>21970</v>
      </c>
      <c r="I9" s="47" t="str">
        <f t="shared" si="1"/>
        <v>B</v>
      </c>
    </row>
    <row r="10" spans="4:9" ht="30">
      <c r="D10" s="42">
        <v>5</v>
      </c>
      <c r="E10" s="57" t="s">
        <v>61</v>
      </c>
      <c r="F10" s="44">
        <v>23785.2</v>
      </c>
      <c r="G10" s="44"/>
      <c r="H10" s="44">
        <f t="shared" si="0"/>
        <v>45755.2</v>
      </c>
      <c r="I10" s="47" t="str">
        <f t="shared" si="1"/>
        <v>B</v>
      </c>
    </row>
    <row r="11" spans="4:9" ht="30">
      <c r="D11" s="42">
        <v>6</v>
      </c>
      <c r="E11" s="57" t="s">
        <v>62</v>
      </c>
      <c r="F11" s="44">
        <v>197193.16</v>
      </c>
      <c r="G11" s="44"/>
      <c r="H11" s="44">
        <f t="shared" si="0"/>
        <v>242948.36</v>
      </c>
      <c r="I11" s="47" t="str">
        <f t="shared" si="1"/>
        <v>B</v>
      </c>
    </row>
    <row r="12" spans="4:9" ht="30">
      <c r="D12" s="42">
        <v>7</v>
      </c>
      <c r="E12" s="57" t="s">
        <v>67</v>
      </c>
      <c r="F12" s="44">
        <v>809.18</v>
      </c>
      <c r="G12" s="44"/>
      <c r="H12" s="44">
        <f t="shared" si="0"/>
        <v>243757.53999999998</v>
      </c>
      <c r="I12" s="47" t="str">
        <f t="shared" si="1"/>
        <v>B</v>
      </c>
    </row>
    <row r="13" spans="4:9" ht="15">
      <c r="D13" s="42">
        <v>8</v>
      </c>
      <c r="E13" s="57" t="s">
        <v>64</v>
      </c>
      <c r="F13" s="44">
        <v>10163</v>
      </c>
      <c r="G13" s="44"/>
      <c r="H13" s="44">
        <f t="shared" si="0"/>
        <v>253920.53999999998</v>
      </c>
      <c r="I13" s="47" t="str">
        <f t="shared" si="1"/>
        <v>B</v>
      </c>
    </row>
    <row r="14" spans="4:9" ht="15">
      <c r="D14" s="42">
        <v>9</v>
      </c>
      <c r="E14" s="57" t="s">
        <v>63</v>
      </c>
      <c r="F14" s="44">
        <v>22950</v>
      </c>
      <c r="G14" s="44"/>
      <c r="H14" s="44">
        <f t="shared" si="0"/>
        <v>276870.54</v>
      </c>
      <c r="I14" s="47" t="str">
        <f t="shared" si="1"/>
        <v>B</v>
      </c>
    </row>
    <row r="15" spans="4:9" ht="30">
      <c r="D15" s="42">
        <v>10</v>
      </c>
      <c r="E15" s="57" t="s">
        <v>72</v>
      </c>
      <c r="F15" s="44">
        <v>96843.56</v>
      </c>
      <c r="G15" s="44"/>
      <c r="H15" s="44">
        <f t="shared" si="0"/>
        <v>373714.1</v>
      </c>
      <c r="I15" s="47" t="str">
        <f t="shared" si="1"/>
        <v>B</v>
      </c>
    </row>
    <row r="16" spans="4:9" ht="30">
      <c r="D16" s="42">
        <v>11</v>
      </c>
      <c r="E16" s="57" t="s">
        <v>65</v>
      </c>
      <c r="F16" s="44">
        <v>3520</v>
      </c>
      <c r="G16" s="44"/>
      <c r="H16" s="44">
        <f t="shared" si="0"/>
        <v>377234.1</v>
      </c>
      <c r="I16" s="47" t="str">
        <f t="shared" si="1"/>
        <v>B</v>
      </c>
    </row>
    <row r="17" spans="4:9" ht="30">
      <c r="D17" s="42">
        <v>12</v>
      </c>
      <c r="E17" s="57" t="s">
        <v>66</v>
      </c>
      <c r="F17" s="44">
        <v>6980</v>
      </c>
      <c r="G17" s="44"/>
      <c r="H17" s="44">
        <f t="shared" si="0"/>
        <v>384214.1</v>
      </c>
      <c r="I17" s="47" t="str">
        <f t="shared" si="1"/>
        <v>B</v>
      </c>
    </row>
    <row r="18" spans="4:9" ht="30">
      <c r="D18" s="42">
        <v>13</v>
      </c>
      <c r="E18" s="57" t="s">
        <v>69</v>
      </c>
      <c r="F18" s="44">
        <v>3786</v>
      </c>
      <c r="G18" s="44"/>
      <c r="H18" s="44">
        <f t="shared" si="0"/>
        <v>388000.1</v>
      </c>
      <c r="I18" s="47" t="str">
        <f t="shared" si="1"/>
        <v>B</v>
      </c>
    </row>
    <row r="19" spans="4:9" ht="30">
      <c r="D19" s="42">
        <v>14</v>
      </c>
      <c r="E19" s="57" t="s">
        <v>71</v>
      </c>
      <c r="F19" s="44">
        <v>1512</v>
      </c>
      <c r="G19" s="44"/>
      <c r="H19" s="44">
        <f t="shared" si="0"/>
        <v>389512.1</v>
      </c>
      <c r="I19" s="47" t="str">
        <f t="shared" si="1"/>
        <v>B</v>
      </c>
    </row>
    <row r="20" spans="4:9" ht="30">
      <c r="D20" s="42">
        <v>15</v>
      </c>
      <c r="E20" s="57" t="s">
        <v>70</v>
      </c>
      <c r="F20" s="44">
        <v>7200</v>
      </c>
      <c r="G20" s="44"/>
      <c r="H20" s="44">
        <f t="shared" si="0"/>
        <v>396712.1</v>
      </c>
      <c r="I20" s="47" t="str">
        <f t="shared" si="1"/>
        <v>B</v>
      </c>
    </row>
    <row r="21" spans="4:9" ht="30">
      <c r="D21" s="42">
        <v>16</v>
      </c>
      <c r="E21" s="57" t="s">
        <v>73</v>
      </c>
      <c r="F21" s="44">
        <v>15300</v>
      </c>
      <c r="G21" s="44"/>
      <c r="H21" s="44">
        <f t="shared" si="0"/>
        <v>412012.1</v>
      </c>
      <c r="I21" s="47" t="str">
        <f t="shared" si="1"/>
        <v>B</v>
      </c>
    </row>
    <row r="22" spans="4:9" ht="30">
      <c r="D22" s="42">
        <v>17</v>
      </c>
      <c r="E22" s="57" t="s">
        <v>74</v>
      </c>
      <c r="F22" s="44">
        <v>167600.99</v>
      </c>
      <c r="G22" s="44"/>
      <c r="H22" s="44">
        <f t="shared" si="0"/>
        <v>579613.09</v>
      </c>
      <c r="I22" s="47" t="str">
        <f t="shared" si="1"/>
        <v>B</v>
      </c>
    </row>
    <row r="23" spans="4:9" ht="15">
      <c r="D23" s="42"/>
      <c r="E23" s="58" t="s">
        <v>29</v>
      </c>
      <c r="F23" s="49">
        <f>IF(E6="Nakli Yekün:",SUM(F7:F22),SUM(F6:F22))</f>
        <v>579613.09</v>
      </c>
      <c r="G23" s="49">
        <f>IF(E6="Nakli Yekün:",SUM(G7:G22),SUM(G6:G22))</f>
        <v>0</v>
      </c>
      <c r="H23" s="49">
        <f>ABS(F23-G23)</f>
        <v>579613.09</v>
      </c>
      <c r="I23" s="50" t="str">
        <f>IF(F23-G23&gt;0.005,"B",IF(F23-G23&lt;-0.005,"A",""))</f>
        <v>B</v>
      </c>
    </row>
    <row r="24" spans="4:9" ht="15">
      <c r="D24" s="42"/>
      <c r="E24" s="58" t="s">
        <v>30</v>
      </c>
      <c r="F24" s="49">
        <f>SUM(F6:F22)</f>
        <v>579613.09</v>
      </c>
      <c r="G24" s="49">
        <f>SUM(G6:G22)</f>
        <v>0</v>
      </c>
      <c r="H24" s="49">
        <f>ABS(F24-G24)</f>
        <v>579613.09</v>
      </c>
      <c r="I24" s="50" t="str">
        <f>IF(F24-G24&gt;0.005,"B",IF(F24-G24&lt;-0.005,"A",""))</f>
        <v>B</v>
      </c>
    </row>
  </sheetData>
  <sheetProtection/>
  <mergeCells count="3">
    <mergeCell ref="D1:I1"/>
    <mergeCell ref="D2:I2"/>
    <mergeCell ref="D3:I3"/>
  </mergeCells>
  <printOptions/>
  <pageMargins left="0.75" right="0.75" top="0.68" bottom="1.31" header="0.98" footer="1.1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I38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25.75390625" style="31" customWidth="1"/>
    <col min="2" max="2" width="15.75390625" style="0" customWidth="1"/>
    <col min="3" max="3" width="2.375" style="0" customWidth="1"/>
    <col min="4" max="4" width="1.875" style="0" customWidth="1"/>
    <col min="5" max="5" width="25.75390625" style="0" customWidth="1"/>
    <col min="6" max="6" width="15.75390625" style="0" customWidth="1"/>
    <col min="7" max="7" width="2.375" style="0" customWidth="1"/>
    <col min="8" max="8" width="8.75390625" style="0" customWidth="1"/>
    <col min="9" max="9" width="9.875" style="0" customWidth="1"/>
  </cols>
  <sheetData>
    <row r="1" spans="1:4" ht="12.75">
      <c r="A1" s="10" t="s">
        <v>4</v>
      </c>
      <c r="B1" s="10" t="s">
        <v>19</v>
      </c>
      <c r="C1" s="10"/>
      <c r="D1" s="10"/>
    </row>
    <row r="2" spans="1:6" ht="15.75">
      <c r="A2" s="10" t="s">
        <v>5</v>
      </c>
      <c r="B2" s="10" t="str">
        <f>A3</f>
        <v>T.C.MEB BEYTEPE ORTAOKULU MÜDÜRLÜĞÜ</v>
      </c>
      <c r="C2" s="10"/>
      <c r="D2" s="10"/>
      <c r="F2" s="51" t="s">
        <v>36</v>
      </c>
    </row>
    <row r="3" spans="1:7" ht="21" customHeight="1">
      <c r="A3" s="75" t="str">
        <f>GELİR!D1</f>
        <v>T.C.MEB BEYTEPE ORTAOKULU MÜDÜRLÜĞÜ</v>
      </c>
      <c r="B3" s="75"/>
      <c r="C3" s="75"/>
      <c r="D3" s="75"/>
      <c r="E3" s="75"/>
      <c r="F3" s="75"/>
      <c r="G3" s="75"/>
    </row>
    <row r="4" spans="1:7" ht="21" customHeight="1">
      <c r="A4" s="76" t="str">
        <f>GELİR!D2</f>
        <v>01.01.2024 - 29.02.2024</v>
      </c>
      <c r="B4" s="77"/>
      <c r="C4" s="77"/>
      <c r="D4" s="77"/>
      <c r="E4" s="77"/>
      <c r="F4" s="77"/>
      <c r="G4" s="77"/>
    </row>
    <row r="5" spans="1:8" ht="9.75" customHeight="1" thickBot="1">
      <c r="A5" s="78"/>
      <c r="B5" s="79"/>
      <c r="C5" s="79"/>
      <c r="D5" s="39"/>
      <c r="E5" s="78"/>
      <c r="F5" s="79"/>
      <c r="G5" s="79"/>
      <c r="H5" s="13"/>
    </row>
    <row r="6" spans="1:8" ht="13.5" thickBot="1">
      <c r="A6" s="14" t="s">
        <v>3</v>
      </c>
      <c r="B6" s="15" t="s">
        <v>20</v>
      </c>
      <c r="C6" s="16" t="s">
        <v>6</v>
      </c>
      <c r="D6" s="11" t="s">
        <v>33</v>
      </c>
      <c r="E6" s="12" t="s">
        <v>7</v>
      </c>
      <c r="F6" s="15" t="s">
        <v>20</v>
      </c>
      <c r="G6" s="16" t="s">
        <v>6</v>
      </c>
      <c r="H6" s="13"/>
    </row>
    <row r="7" spans="1:8" ht="12.75" customHeight="1">
      <c r="A7" s="67" t="s">
        <v>32</v>
      </c>
      <c r="B7" s="17"/>
      <c r="C7" s="17"/>
      <c r="D7" s="18"/>
      <c r="E7" s="33" t="s">
        <v>18</v>
      </c>
      <c r="F7" s="19"/>
      <c r="G7" s="20"/>
      <c r="H7" s="21"/>
    </row>
    <row r="8" spans="1:8" ht="12.75" customHeight="1">
      <c r="A8" s="63"/>
      <c r="B8" s="22"/>
      <c r="C8" s="23"/>
      <c r="D8" s="18"/>
      <c r="E8" s="34" t="s">
        <v>14</v>
      </c>
      <c r="F8" s="65">
        <v>0</v>
      </c>
      <c r="G8" s="66"/>
      <c r="H8" s="21"/>
    </row>
    <row r="9" spans="1:8" ht="12.75" customHeight="1">
      <c r="A9" s="63"/>
      <c r="B9" s="65"/>
      <c r="C9" s="66"/>
      <c r="D9" s="18"/>
      <c r="E9" s="34" t="s">
        <v>15</v>
      </c>
      <c r="F9" s="65">
        <v>306368.95</v>
      </c>
      <c r="G9" s="66"/>
      <c r="H9" s="21"/>
    </row>
    <row r="10" spans="1:8" ht="12.75" customHeight="1">
      <c r="A10" s="63"/>
      <c r="B10" s="55"/>
      <c r="C10" s="56"/>
      <c r="D10" s="18"/>
      <c r="E10" s="34" t="s">
        <v>15</v>
      </c>
      <c r="F10" s="65">
        <v>400000</v>
      </c>
      <c r="G10" s="66"/>
      <c r="H10" s="21"/>
    </row>
    <row r="11" spans="1:8" ht="12.75" customHeight="1" thickBot="1">
      <c r="A11" s="64"/>
      <c r="B11" s="24"/>
      <c r="C11" s="24"/>
      <c r="D11" s="18"/>
      <c r="E11" s="35" t="s">
        <v>23</v>
      </c>
      <c r="F11" s="65">
        <v>0</v>
      </c>
      <c r="G11" s="66"/>
      <c r="H11" s="21"/>
    </row>
    <row r="12" spans="1:7" ht="12.75" customHeight="1">
      <c r="A12" s="67" t="s">
        <v>8</v>
      </c>
      <c r="B12" s="17"/>
      <c r="C12" s="17"/>
      <c r="D12" s="18"/>
      <c r="E12" s="74" t="s">
        <v>9</v>
      </c>
      <c r="F12" s="17"/>
      <c r="G12" s="25"/>
    </row>
    <row r="13" spans="1:7" ht="12.75">
      <c r="A13" s="63"/>
      <c r="B13" s="65">
        <f>GİDER!F23</f>
        <v>579613.09</v>
      </c>
      <c r="C13" s="66"/>
      <c r="D13" s="18"/>
      <c r="E13" s="69"/>
      <c r="F13" s="65">
        <f>GELİR!G23</f>
        <v>323923.95</v>
      </c>
      <c r="G13" s="66"/>
    </row>
    <row r="14" spans="1:7" ht="13.5" thickBot="1">
      <c r="A14" s="64"/>
      <c r="B14" s="24"/>
      <c r="C14" s="24"/>
      <c r="D14" s="18"/>
      <c r="E14" s="70"/>
      <c r="F14" s="24"/>
      <c r="G14" s="26"/>
    </row>
    <row r="15" spans="1:7" ht="12.75" customHeight="1">
      <c r="A15" s="67" t="s">
        <v>10</v>
      </c>
      <c r="B15" s="27"/>
      <c r="C15" s="27"/>
      <c r="D15" s="18"/>
      <c r="E15" s="69" t="s">
        <v>11</v>
      </c>
      <c r="F15" s="27"/>
      <c r="G15" s="23"/>
    </row>
    <row r="16" spans="1:7" ht="12.75">
      <c r="A16" s="63"/>
      <c r="B16" s="65"/>
      <c r="C16" s="66"/>
      <c r="D16" s="18"/>
      <c r="E16" s="69"/>
      <c r="F16" s="65"/>
      <c r="G16" s="66"/>
    </row>
    <row r="17" spans="1:7" ht="13.5" thickBot="1">
      <c r="A17" s="64"/>
      <c r="B17" s="27"/>
      <c r="C17" s="27"/>
      <c r="D17" s="18"/>
      <c r="E17" s="69"/>
      <c r="F17" s="27"/>
      <c r="G17" s="23"/>
    </row>
    <row r="18" spans="1:7" ht="12.75" customHeight="1">
      <c r="A18" s="67" t="s">
        <v>12</v>
      </c>
      <c r="B18" s="17"/>
      <c r="C18" s="17"/>
      <c r="D18" s="18"/>
      <c r="E18" s="17"/>
      <c r="F18" s="17"/>
      <c r="G18" s="25"/>
    </row>
    <row r="19" spans="1:7" ht="12.75">
      <c r="A19" s="63"/>
      <c r="B19" s="65"/>
      <c r="C19" s="66"/>
      <c r="D19" s="18"/>
      <c r="E19" s="27"/>
      <c r="F19" s="65"/>
      <c r="G19" s="66"/>
    </row>
    <row r="20" spans="1:7" ht="13.5" thickBot="1">
      <c r="A20" s="64"/>
      <c r="B20" s="24"/>
      <c r="C20" s="24"/>
      <c r="D20" s="18"/>
      <c r="E20" s="24"/>
      <c r="F20" s="24"/>
      <c r="G20" s="26"/>
    </row>
    <row r="21" spans="1:7" ht="13.5" thickBot="1">
      <c r="A21" s="28" t="s">
        <v>13</v>
      </c>
      <c r="B21" s="65">
        <f>SUM(B7:C20)</f>
        <v>579613.09</v>
      </c>
      <c r="C21" s="66"/>
      <c r="D21" s="37" t="s">
        <v>21</v>
      </c>
      <c r="E21" s="29" t="s">
        <v>13</v>
      </c>
      <c r="F21" s="65">
        <f>SUM(F7:G20)</f>
        <v>1030292.8999999999</v>
      </c>
      <c r="G21" s="66"/>
    </row>
    <row r="22" spans="1:7" ht="12.75" customHeight="1">
      <c r="A22" s="67" t="s">
        <v>14</v>
      </c>
      <c r="B22" s="17"/>
      <c r="C22" s="17"/>
      <c r="D22" s="71" t="s">
        <v>22</v>
      </c>
      <c r="E22" s="68" t="s">
        <v>37</v>
      </c>
      <c r="F22" s="17"/>
      <c r="G22" s="25"/>
    </row>
    <row r="23" spans="1:7" ht="12.75">
      <c r="A23" s="63"/>
      <c r="B23" s="65"/>
      <c r="C23" s="66"/>
      <c r="D23" s="71"/>
      <c r="E23" s="69"/>
      <c r="F23" s="65"/>
      <c r="G23" s="66"/>
    </row>
    <row r="24" spans="1:7" ht="12.75" customHeight="1" thickBot="1">
      <c r="A24" s="64"/>
      <c r="B24" s="24"/>
      <c r="C24" s="24"/>
      <c r="D24" s="71"/>
      <c r="E24" s="70"/>
      <c r="F24" s="24"/>
      <c r="G24" s="26"/>
    </row>
    <row r="25" spans="1:7" ht="12.75" customHeight="1">
      <c r="A25" s="52" t="s">
        <v>15</v>
      </c>
      <c r="B25" s="17"/>
      <c r="C25" s="17"/>
      <c r="D25" s="71"/>
      <c r="E25" s="27"/>
      <c r="F25" s="27"/>
      <c r="G25" s="23"/>
    </row>
    <row r="26" spans="1:7" ht="12.75" customHeight="1">
      <c r="A26" s="53" t="s">
        <v>40</v>
      </c>
      <c r="B26" s="65">
        <v>50679.81</v>
      </c>
      <c r="C26" s="66"/>
      <c r="D26" s="71"/>
      <c r="E26" s="27"/>
      <c r="F26" s="22"/>
      <c r="G26" s="23"/>
    </row>
    <row r="27" spans="1:7" ht="12.75">
      <c r="A27" s="53" t="s">
        <v>41</v>
      </c>
      <c r="B27" s="65">
        <v>400000</v>
      </c>
      <c r="C27" s="66"/>
      <c r="D27" s="71"/>
      <c r="E27" s="27"/>
      <c r="F27" s="65"/>
      <c r="G27" s="66"/>
    </row>
    <row r="28" spans="1:7" ht="13.5" thickBot="1">
      <c r="A28" s="54"/>
      <c r="B28" s="24"/>
      <c r="C28" s="24"/>
      <c r="D28" s="71"/>
      <c r="E28" s="24"/>
      <c r="F28" s="24"/>
      <c r="G28" s="26"/>
    </row>
    <row r="29" spans="1:7" ht="12.75" customHeight="1">
      <c r="A29" s="62" t="s">
        <v>38</v>
      </c>
      <c r="B29" s="17"/>
      <c r="C29" s="17"/>
      <c r="D29" s="71"/>
      <c r="E29" s="27"/>
      <c r="F29" s="17"/>
      <c r="G29" s="25"/>
    </row>
    <row r="30" spans="1:7" ht="12.75">
      <c r="A30" s="63"/>
      <c r="B30" s="65"/>
      <c r="C30" s="66"/>
      <c r="D30" s="71"/>
      <c r="E30" s="27"/>
      <c r="F30" s="65"/>
      <c r="G30" s="66"/>
    </row>
    <row r="31" spans="1:7" ht="13.5" thickBot="1">
      <c r="A31" s="64"/>
      <c r="B31" s="24"/>
      <c r="C31" s="24"/>
      <c r="D31" s="71"/>
      <c r="E31" s="27"/>
      <c r="F31" s="24"/>
      <c r="G31" s="26"/>
    </row>
    <row r="32" spans="1:9" ht="20.25" customHeight="1" thickBot="1">
      <c r="A32" s="30" t="s">
        <v>16</v>
      </c>
      <c r="B32" s="72">
        <f>SUM(B21:C31)</f>
        <v>1030292.8999999999</v>
      </c>
      <c r="C32" s="73"/>
      <c r="D32" s="71"/>
      <c r="E32" s="30" t="s">
        <v>16</v>
      </c>
      <c r="F32" s="72">
        <f>SUM(F21:G31)</f>
        <v>1030292.8999999999</v>
      </c>
      <c r="G32" s="73"/>
      <c r="H32" s="1"/>
      <c r="I32" s="1"/>
    </row>
    <row r="33" spans="5:6" ht="12.75">
      <c r="E33" s="13"/>
      <c r="F33" s="1">
        <f>F32-B32</f>
        <v>0</v>
      </c>
    </row>
    <row r="34" spans="4:7" ht="12.75">
      <c r="D34" s="36"/>
      <c r="E34" s="13"/>
      <c r="G34" s="32"/>
    </row>
    <row r="35" spans="4:5" ht="12.75">
      <c r="D35" s="36"/>
      <c r="E35" s="13"/>
    </row>
    <row r="36" ht="12.75">
      <c r="E36" s="13"/>
    </row>
    <row r="37" ht="12.75">
      <c r="E37" s="13"/>
    </row>
    <row r="38" ht="12.75">
      <c r="E38" s="13"/>
    </row>
  </sheetData>
  <sheetProtection/>
  <mergeCells count="36">
    <mergeCell ref="A3:G3"/>
    <mergeCell ref="A4:G4"/>
    <mergeCell ref="A5:C5"/>
    <mergeCell ref="E5:G5"/>
    <mergeCell ref="A7:A11"/>
    <mergeCell ref="F8:G8"/>
    <mergeCell ref="B9:C9"/>
    <mergeCell ref="F9:G9"/>
    <mergeCell ref="F11:G11"/>
    <mergeCell ref="F10:G10"/>
    <mergeCell ref="A12:A14"/>
    <mergeCell ref="E12:E14"/>
    <mergeCell ref="B13:C13"/>
    <mergeCell ref="F13:G13"/>
    <mergeCell ref="A15:A17"/>
    <mergeCell ref="E15:E17"/>
    <mergeCell ref="B16:C16"/>
    <mergeCell ref="F16:G16"/>
    <mergeCell ref="B27:C27"/>
    <mergeCell ref="F27:G27"/>
    <mergeCell ref="A18:A20"/>
    <mergeCell ref="B19:C19"/>
    <mergeCell ref="F19:G19"/>
    <mergeCell ref="B21:C21"/>
    <mergeCell ref="F21:G21"/>
    <mergeCell ref="B26:C26"/>
    <mergeCell ref="A29:A31"/>
    <mergeCell ref="B30:C30"/>
    <mergeCell ref="F30:G30"/>
    <mergeCell ref="A22:A24"/>
    <mergeCell ref="E22:E24"/>
    <mergeCell ref="B23:C23"/>
    <mergeCell ref="F23:G23"/>
    <mergeCell ref="D22:D32"/>
    <mergeCell ref="B32:C32"/>
    <mergeCell ref="F32:G32"/>
  </mergeCells>
  <printOptions/>
  <pageMargins left="2.02" right="0.75" top="0.51" bottom="0.6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HALİL CANSIZ</dc:creator>
  <cp:keywords/>
  <dc:description/>
  <cp:lastModifiedBy>Pc</cp:lastModifiedBy>
  <cp:lastPrinted>2024-03-11T08:25:35Z</cp:lastPrinted>
  <dcterms:created xsi:type="dcterms:W3CDTF">2005-05-31T09:17:50Z</dcterms:created>
  <dcterms:modified xsi:type="dcterms:W3CDTF">2024-03-11T08:25:45Z</dcterms:modified>
  <cp:category/>
  <cp:version/>
  <cp:contentType/>
  <cp:contentStatus/>
</cp:coreProperties>
</file>